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10058\Dropbox (信和グループ)\経理部\110_信和建設㈱\指定請求書新フォーマット\"/>
    </mc:Choice>
  </mc:AlternateContent>
  <xr:revisionPtr revIDLastSave="0" documentId="13_ncr:1_{0188C9C2-BDAD-42B7-83E9-8CB0BA1824E3}" xr6:coauthVersionLast="47" xr6:coauthVersionMax="47" xr10:uidLastSave="{00000000-0000-0000-0000-000000000000}"/>
  <bookViews>
    <workbookView xWindow="-120" yWindow="-120" windowWidth="29040" windowHeight="15840" xr2:uid="{6485091A-59F2-4F8E-8790-43A47E7EFD22}"/>
  </bookViews>
  <sheets>
    <sheet name="入力補助シート" sheetId="2" r:id="rId1"/>
    <sheet name="入力例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" i="1" l="1"/>
  <c r="G27" i="1"/>
  <c r="E27" i="1"/>
  <c r="D27" i="1"/>
  <c r="H27" i="1" s="1"/>
  <c r="C27" i="1"/>
  <c r="F27" i="1" l="1"/>
  <c r="C30" i="1" s="1"/>
  <c r="D30" i="1"/>
  <c r="E30" i="1" s="1"/>
  <c r="I30" i="1"/>
  <c r="H30" i="1"/>
  <c r="J30" i="1" s="1"/>
  <c r="E23" i="1" l="1"/>
  <c r="G30" i="2" l="1"/>
  <c r="E27" i="2"/>
  <c r="G27" i="2" l="1"/>
  <c r="D27" i="2"/>
  <c r="C27" i="2"/>
  <c r="H27" i="2" l="1"/>
  <c r="F27" i="2"/>
  <c r="H30" i="2" s="1"/>
  <c r="C30" i="2" l="1"/>
  <c r="I30" i="2"/>
  <c r="J30" i="2" s="1"/>
  <c r="D30" i="2" l="1"/>
  <c r="E30" i="2" s="1"/>
  <c r="E23" i="2" s="1"/>
</calcChain>
</file>

<file path=xl/sharedStrings.xml><?xml version="1.0" encoding="utf-8"?>
<sst xmlns="http://schemas.openxmlformats.org/spreadsheetml/2006/main" count="78" uniqueCount="36">
  <si>
    <t>前回迄出来高額</t>
    <rPh sb="0" eb="2">
      <t>ゼンカイ</t>
    </rPh>
    <rPh sb="2" eb="3">
      <t>マデ</t>
    </rPh>
    <rPh sb="3" eb="7">
      <t>デキダカガク</t>
    </rPh>
    <phoneticPr fontId="3"/>
  </si>
  <si>
    <t>契約金額（税抜）</t>
    <rPh sb="0" eb="4">
      <t>ケイヤクキンガク</t>
    </rPh>
    <rPh sb="5" eb="7">
      <t>ゼイヌ</t>
    </rPh>
    <phoneticPr fontId="3"/>
  </si>
  <si>
    <t>税区分</t>
    <rPh sb="0" eb="3">
      <t>ゼイクブン</t>
    </rPh>
    <phoneticPr fontId="3"/>
  </si>
  <si>
    <t>今回出来高額</t>
    <rPh sb="0" eb="6">
      <t>コンカイデキダカガク</t>
    </rPh>
    <phoneticPr fontId="3"/>
  </si>
  <si>
    <t>累計出来高額</t>
    <rPh sb="0" eb="6">
      <t>ルイケイデキダカガク</t>
    </rPh>
    <phoneticPr fontId="3"/>
  </si>
  <si>
    <t>契約金残高</t>
    <rPh sb="0" eb="5">
      <t>ケイヤクキンザンダカ</t>
    </rPh>
    <phoneticPr fontId="3"/>
  </si>
  <si>
    <t>前回迄保留金</t>
    <rPh sb="0" eb="2">
      <t>ゼンカイ</t>
    </rPh>
    <rPh sb="2" eb="3">
      <t>マデ</t>
    </rPh>
    <rPh sb="3" eb="6">
      <t>ホリュウキン</t>
    </rPh>
    <phoneticPr fontId="3"/>
  </si>
  <si>
    <t>今回保留金 ②</t>
    <rPh sb="0" eb="2">
      <t>コンカイ</t>
    </rPh>
    <rPh sb="2" eb="4">
      <t>ホリュウ</t>
    </rPh>
    <rPh sb="4" eb="5">
      <t>キン</t>
    </rPh>
    <phoneticPr fontId="3"/>
  </si>
  <si>
    <t>保留金解除 ③</t>
    <rPh sb="0" eb="2">
      <t>ホリュウ</t>
    </rPh>
    <rPh sb="2" eb="3">
      <t>キン</t>
    </rPh>
    <rPh sb="3" eb="5">
      <t>カイジョ</t>
    </rPh>
    <phoneticPr fontId="3"/>
  </si>
  <si>
    <t>保留金残高</t>
    <phoneticPr fontId="3"/>
  </si>
  <si>
    <t>ア．消費税率</t>
    <rPh sb="2" eb="5">
      <t>ショウヒゼイ</t>
    </rPh>
    <rPh sb="5" eb="6">
      <t>リツ</t>
    </rPh>
    <phoneticPr fontId="3"/>
  </si>
  <si>
    <t>イ．出来高率</t>
    <rPh sb="2" eb="6">
      <t>デキダカリツ</t>
    </rPh>
    <phoneticPr fontId="3"/>
  </si>
  <si>
    <t>ウ．契約金額（税抜）</t>
    <rPh sb="2" eb="6">
      <t>ケイヤクキンガク</t>
    </rPh>
    <rPh sb="7" eb="9">
      <t>ゼイヌ</t>
    </rPh>
    <phoneticPr fontId="3"/>
  </si>
  <si>
    <t>エ．.2023年8月10日締までの請求合計額</t>
    <rPh sb="7" eb="8">
      <t>ネン</t>
    </rPh>
    <rPh sb="9" eb="10">
      <t>ガツ</t>
    </rPh>
    <rPh sb="12" eb="13">
      <t>ニチ</t>
    </rPh>
    <rPh sb="13" eb="14">
      <t>シ</t>
    </rPh>
    <rPh sb="17" eb="19">
      <t>セイキュウ</t>
    </rPh>
    <rPh sb="19" eb="21">
      <t>ゴウケイ</t>
    </rPh>
    <rPh sb="21" eb="22">
      <t>ガク</t>
    </rPh>
    <phoneticPr fontId="3"/>
  </si>
  <si>
    <t>１．信和建設の現場担当者に、2023年9月10日締時点の、出来高額（税抜）を確認してください。</t>
    <rPh sb="2" eb="4">
      <t>シンワ</t>
    </rPh>
    <rPh sb="4" eb="6">
      <t>ケンセツ</t>
    </rPh>
    <rPh sb="7" eb="9">
      <t>ゲンバ</t>
    </rPh>
    <rPh sb="9" eb="12">
      <t>タントウシャ</t>
    </rPh>
    <rPh sb="18" eb="19">
      <t>ネン</t>
    </rPh>
    <rPh sb="20" eb="21">
      <t>ガツ</t>
    </rPh>
    <rPh sb="23" eb="24">
      <t>ニチ</t>
    </rPh>
    <rPh sb="24" eb="25">
      <t>シ</t>
    </rPh>
    <rPh sb="25" eb="27">
      <t>ジテン</t>
    </rPh>
    <rPh sb="29" eb="32">
      <t>デキダカ</t>
    </rPh>
    <rPh sb="32" eb="33">
      <t>ガク</t>
    </rPh>
    <rPh sb="34" eb="36">
      <t>ゼイヌ</t>
    </rPh>
    <rPh sb="38" eb="40">
      <t>カクニン</t>
    </rPh>
    <phoneticPr fontId="3"/>
  </si>
  <si>
    <t>％</t>
    <phoneticPr fontId="3"/>
  </si>
  <si>
    <r>
      <t xml:space="preserve">２．下記のア．～オ．に該当する数値を、注文書及び前月迄の請求書を確認し、右側の </t>
    </r>
    <r>
      <rPr>
        <sz val="11"/>
        <color theme="1"/>
        <rFont val="Segoe UI Symbol"/>
        <family val="2"/>
      </rPr>
      <t>▭</t>
    </r>
    <r>
      <rPr>
        <sz val="11"/>
        <color theme="1"/>
        <rFont val="游ゴシック"/>
        <family val="2"/>
        <charset val="128"/>
        <scheme val="minor"/>
      </rPr>
      <t xml:space="preserve"> 内に入力してください。</t>
    </r>
    <rPh sb="2" eb="4">
      <t>カキ</t>
    </rPh>
    <rPh sb="11" eb="13">
      <t>ガイトウ</t>
    </rPh>
    <rPh sb="15" eb="17">
      <t>スウチ</t>
    </rPh>
    <rPh sb="19" eb="22">
      <t>チュウモンショ</t>
    </rPh>
    <rPh sb="22" eb="23">
      <t>オヨ</t>
    </rPh>
    <rPh sb="24" eb="27">
      <t>ゼンゲツマデ</t>
    </rPh>
    <rPh sb="28" eb="31">
      <t>セイキュウショ</t>
    </rPh>
    <rPh sb="32" eb="34">
      <t>カクニン</t>
    </rPh>
    <rPh sb="36" eb="37">
      <t>ミギ</t>
    </rPh>
    <rPh sb="37" eb="38">
      <t>ガワ</t>
    </rPh>
    <rPh sb="42" eb="43">
      <t>ナイ</t>
    </rPh>
    <rPh sb="44" eb="46">
      <t>ニュウリョク</t>
    </rPh>
    <phoneticPr fontId="3"/>
  </si>
  <si>
    <t>円</t>
    <rPh sb="0" eb="1">
      <t>エン</t>
    </rPh>
    <phoneticPr fontId="3"/>
  </si>
  <si>
    <t>対象：2023年9月30日迄に契約締結分の出来高請求</t>
    <rPh sb="0" eb="2">
      <t>タイショウ</t>
    </rPh>
    <rPh sb="7" eb="8">
      <t>ネン</t>
    </rPh>
    <rPh sb="9" eb="10">
      <t>ガツ</t>
    </rPh>
    <rPh sb="12" eb="13">
      <t>ニチ</t>
    </rPh>
    <rPh sb="13" eb="14">
      <t>マデ</t>
    </rPh>
    <rPh sb="15" eb="20">
      <t>ケイヤクテイケツブン</t>
    </rPh>
    <rPh sb="21" eb="26">
      <t>デキダカセイキュウ</t>
    </rPh>
    <phoneticPr fontId="3"/>
  </si>
  <si>
    <t>　　（２．の数値より、自動計算されます）</t>
    <phoneticPr fontId="3"/>
  </si>
  <si>
    <t>３．下記の黄色の数値を、新様式請求書の「【直接入力】外注請求用」の、同項目欄に入力してください。</t>
    <rPh sb="2" eb="4">
      <t>カキ</t>
    </rPh>
    <rPh sb="5" eb="7">
      <t>キイロ</t>
    </rPh>
    <rPh sb="8" eb="10">
      <t>スウチ</t>
    </rPh>
    <rPh sb="12" eb="15">
      <t>シンヨウシキ</t>
    </rPh>
    <rPh sb="15" eb="18">
      <t>セイキュウショ</t>
    </rPh>
    <rPh sb="21" eb="25">
      <t>チョクセツニュウリョク</t>
    </rPh>
    <rPh sb="34" eb="37">
      <t>ドウコウモク</t>
    </rPh>
    <rPh sb="37" eb="38">
      <t>ラン</t>
    </rPh>
    <rPh sb="39" eb="41">
      <t>ニュウリョク</t>
    </rPh>
    <phoneticPr fontId="3"/>
  </si>
  <si>
    <t>信和建設　請求書様式及びお支払い時期変更に伴う入力補助シート</t>
    <rPh sb="0" eb="2">
      <t>シンワ</t>
    </rPh>
    <rPh sb="2" eb="4">
      <t>ケンセツ</t>
    </rPh>
    <rPh sb="5" eb="8">
      <t>セイキュウショ</t>
    </rPh>
    <rPh sb="8" eb="10">
      <t>ヨウシキ</t>
    </rPh>
    <rPh sb="10" eb="11">
      <t>オヨ</t>
    </rPh>
    <rPh sb="13" eb="15">
      <t>シハライ</t>
    </rPh>
    <rPh sb="16" eb="18">
      <t>ジキ</t>
    </rPh>
    <rPh sb="18" eb="20">
      <t>ヘンコウ</t>
    </rPh>
    <rPh sb="21" eb="22">
      <t>トモナ</t>
    </rPh>
    <rPh sb="23" eb="25">
      <t>ニュウリョク</t>
    </rPh>
    <rPh sb="25" eb="27">
      <t>ホジョ</t>
    </rPh>
    <phoneticPr fontId="3"/>
  </si>
  <si>
    <t>　　（9月10日締が無い場合は、10月10日締以降最初に到来する請求に置き換えてください）</t>
    <rPh sb="4" eb="5">
      <t>ガツ</t>
    </rPh>
    <rPh sb="7" eb="8">
      <t>ニチ</t>
    </rPh>
    <rPh sb="8" eb="9">
      <t>シ</t>
    </rPh>
    <rPh sb="10" eb="11">
      <t>ナ</t>
    </rPh>
    <rPh sb="12" eb="14">
      <t>バアイ</t>
    </rPh>
    <rPh sb="18" eb="19">
      <t>ガツ</t>
    </rPh>
    <rPh sb="21" eb="22">
      <t>ニチ</t>
    </rPh>
    <rPh sb="22" eb="23">
      <t>シ</t>
    </rPh>
    <rPh sb="23" eb="25">
      <t>イコウ</t>
    </rPh>
    <rPh sb="25" eb="27">
      <t>サイショ</t>
    </rPh>
    <rPh sb="28" eb="30">
      <t>トウライ</t>
    </rPh>
    <rPh sb="32" eb="34">
      <t>セイキュウ</t>
    </rPh>
    <rPh sb="35" eb="36">
      <t>オ</t>
    </rPh>
    <rPh sb="37" eb="38">
      <t>カ</t>
    </rPh>
    <phoneticPr fontId="3"/>
  </si>
  <si>
    <t>オ．2023年9月10日締時点の累計出来高額（税抜）</t>
    <rPh sb="6" eb="7">
      <t>ネン</t>
    </rPh>
    <rPh sb="8" eb="9">
      <t>ガツ</t>
    </rPh>
    <rPh sb="11" eb="12">
      <t>ニチ</t>
    </rPh>
    <rPh sb="12" eb="13">
      <t>ジ</t>
    </rPh>
    <rPh sb="13" eb="15">
      <t>ジテン</t>
    </rPh>
    <rPh sb="16" eb="18">
      <t>ルイケイ</t>
    </rPh>
    <rPh sb="18" eb="21">
      <t>デキダカ</t>
    </rPh>
    <rPh sb="21" eb="22">
      <t>ガク</t>
    </rPh>
    <rPh sb="23" eb="25">
      <t>ゼイヌ</t>
    </rPh>
    <phoneticPr fontId="3"/>
  </si>
  <si>
    <t>（2023年9月10日締の請求が無い場合は、以降最初に到来する請求時にご使用ください）</t>
    <rPh sb="5" eb="6">
      <t>ネン</t>
    </rPh>
    <rPh sb="7" eb="8">
      <t>ガツ</t>
    </rPh>
    <rPh sb="10" eb="11">
      <t>ニチ</t>
    </rPh>
    <rPh sb="11" eb="12">
      <t>シメ</t>
    </rPh>
    <rPh sb="13" eb="15">
      <t>セイキュウ</t>
    </rPh>
    <rPh sb="16" eb="17">
      <t>ナ</t>
    </rPh>
    <rPh sb="18" eb="20">
      <t>バアイ</t>
    </rPh>
    <rPh sb="22" eb="24">
      <t>イコウ</t>
    </rPh>
    <rPh sb="24" eb="26">
      <t>サイショ</t>
    </rPh>
    <rPh sb="27" eb="29">
      <t>トウライ</t>
    </rPh>
    <rPh sb="31" eb="33">
      <t>セイキュウ</t>
    </rPh>
    <rPh sb="33" eb="34">
      <t>ジ</t>
    </rPh>
    <rPh sb="36" eb="38">
      <t>シヨウ</t>
    </rPh>
    <phoneticPr fontId="3"/>
  </si>
  <si>
    <t>請求金額確認のために、ご使用ください。</t>
    <phoneticPr fontId="3"/>
  </si>
  <si>
    <r>
      <t>こちらは、「請求書様式」及び「お支払い時期」の変更時期である、</t>
    </r>
    <r>
      <rPr>
        <b/>
        <u/>
        <sz val="12"/>
        <color rgb="FFFF0000"/>
        <rFont val="游ゴシック"/>
        <family val="3"/>
        <charset val="128"/>
        <scheme val="minor"/>
      </rPr>
      <t>2023年9月10日締の請求時</t>
    </r>
    <r>
      <rPr>
        <b/>
        <sz val="12"/>
        <color rgb="FFFF0000"/>
        <rFont val="游ゴシック"/>
        <family val="3"/>
        <charset val="128"/>
        <scheme val="minor"/>
      </rPr>
      <t>のみ、</t>
    </r>
    <phoneticPr fontId="3"/>
  </si>
  <si>
    <t>請求金額</t>
    <rPh sb="0" eb="4">
      <t>セイキュウキンガク</t>
    </rPh>
    <phoneticPr fontId="3"/>
  </si>
  <si>
    <t>消費税額</t>
    <rPh sb="0" eb="4">
      <t>ショウヒゼイガク</t>
    </rPh>
    <phoneticPr fontId="3"/>
  </si>
  <si>
    <t>税抜金額</t>
    <rPh sb="0" eb="2">
      <t>ゼイヌ</t>
    </rPh>
    <rPh sb="2" eb="4">
      <t>キンガク</t>
    </rPh>
    <phoneticPr fontId="3"/>
  </si>
  <si>
    <t>税込金額①</t>
    <rPh sb="0" eb="2">
      <t>ゼイコ</t>
    </rPh>
    <rPh sb="2" eb="4">
      <t>キンガク</t>
    </rPh>
    <phoneticPr fontId="3"/>
  </si>
  <si>
    <t>消費税差額調整</t>
    <rPh sb="0" eb="3">
      <t>ショウヒゼイ</t>
    </rPh>
    <rPh sb="3" eb="5">
      <t>サガク</t>
    </rPh>
    <rPh sb="5" eb="7">
      <t>チョウセイ</t>
    </rPh>
    <phoneticPr fontId="3"/>
  </si>
  <si>
    <t>←消費税額は、「四捨五入」で設定していますので、請求額に過不足が発生する場合は、消費税額の調整額を入力してください</t>
    <rPh sb="1" eb="5">
      <t>ショウヒゼイガク</t>
    </rPh>
    <rPh sb="8" eb="12">
      <t>シシャゴニュウ</t>
    </rPh>
    <rPh sb="14" eb="16">
      <t>セッテイ</t>
    </rPh>
    <rPh sb="24" eb="27">
      <t>セイキュウガク</t>
    </rPh>
    <rPh sb="28" eb="31">
      <t>カブソク</t>
    </rPh>
    <rPh sb="32" eb="34">
      <t>ハッセイ</t>
    </rPh>
    <rPh sb="36" eb="38">
      <t>バアイ</t>
    </rPh>
    <rPh sb="40" eb="43">
      <t>ショウヒゼイ</t>
    </rPh>
    <rPh sb="43" eb="44">
      <t>ガク</t>
    </rPh>
    <rPh sb="45" eb="47">
      <t>チョウセイ</t>
    </rPh>
    <rPh sb="47" eb="48">
      <t>ガク</t>
    </rPh>
    <rPh sb="49" eb="51">
      <t>ニュウリョク</t>
    </rPh>
    <phoneticPr fontId="3"/>
  </si>
  <si>
    <t>出来高率80％の場合は、</t>
    <rPh sb="0" eb="3">
      <t>デキダカ</t>
    </rPh>
    <rPh sb="3" eb="4">
      <t>リツ</t>
    </rPh>
    <rPh sb="8" eb="10">
      <t>バアイ</t>
    </rPh>
    <phoneticPr fontId="3"/>
  </si>
  <si>
    <t>請求書の保留率は、</t>
    <rPh sb="0" eb="3">
      <t>セイキュウショ</t>
    </rPh>
    <rPh sb="4" eb="7">
      <t>ホリュウリツ</t>
    </rPh>
    <phoneticPr fontId="3"/>
  </si>
  <si>
    <t>20％を選択してください</t>
    <rPh sb="4" eb="6">
      <t>センタク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</si>
</sst>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Segoe UI Symbol"/>
      <family val="2"/>
    </font>
    <font>
      <sz val="18"/>
      <color theme="1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b/>
      <u/>
      <sz val="12"/>
      <color rgb="FFFF0000"/>
      <name val="游ゴシック"/>
      <family val="3"/>
      <charset val="128"/>
      <scheme val="minor"/>
    </font>
    <font>
      <sz val="14"/>
      <color theme="0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38" fontId="0" fillId="0" borderId="2" xfId="0" applyNumberFormat="1" applyBorder="1">
      <alignment vertical="center"/>
    </xf>
    <xf numFmtId="38" fontId="0" fillId="0" borderId="2" xfId="1" applyFont="1" applyBorder="1">
      <alignment vertical="center"/>
    </xf>
    <xf numFmtId="0" fontId="2" fillId="2" borderId="2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38" fontId="0" fillId="3" borderId="2" xfId="0" applyNumberFormat="1" applyFill="1" applyBorder="1">
      <alignment vertical="center"/>
    </xf>
    <xf numFmtId="38" fontId="0" fillId="3" borderId="2" xfId="1" applyFont="1" applyFill="1" applyBorder="1">
      <alignment vertical="center"/>
    </xf>
    <xf numFmtId="38" fontId="5" fillId="0" borderId="1" xfId="1" applyFont="1" applyFill="1" applyBorder="1">
      <alignment vertical="center"/>
    </xf>
    <xf numFmtId="38" fontId="5" fillId="0" borderId="0" xfId="1" applyFont="1" applyFill="1" applyBorder="1">
      <alignment vertical="center"/>
    </xf>
    <xf numFmtId="0" fontId="0" fillId="0" borderId="0" xfId="0" applyAlignment="1">
      <alignment horizontal="right" vertical="center"/>
    </xf>
    <xf numFmtId="49" fontId="0" fillId="0" borderId="0" xfId="0" applyNumberFormat="1" applyAlignment="1">
      <alignment horizontal="right" vertical="center"/>
    </xf>
    <xf numFmtId="49" fontId="0" fillId="0" borderId="0" xfId="0" applyNumberFormat="1" applyAlignment="1">
      <alignment horizontal="left" vertical="center"/>
    </xf>
    <xf numFmtId="0" fontId="7" fillId="0" borderId="0" xfId="0" applyFont="1">
      <alignment vertical="center"/>
    </xf>
    <xf numFmtId="9" fontId="5" fillId="0" borderId="0" xfId="2" applyFont="1">
      <alignment vertical="center"/>
    </xf>
    <xf numFmtId="0" fontId="5" fillId="0" borderId="0" xfId="0" applyFont="1">
      <alignment vertical="center"/>
    </xf>
    <xf numFmtId="9" fontId="0" fillId="3" borderId="2" xfId="2" applyFont="1" applyFill="1" applyBorder="1">
      <alignment vertical="center"/>
    </xf>
    <xf numFmtId="49" fontId="0" fillId="0" borderId="0" xfId="0" applyNumberFormat="1">
      <alignment vertical="center"/>
    </xf>
    <xf numFmtId="0" fontId="8" fillId="0" borderId="0" xfId="0" applyFont="1">
      <alignment vertical="center"/>
    </xf>
    <xf numFmtId="49" fontId="9" fillId="0" borderId="0" xfId="0" applyNumberFormat="1" applyFont="1">
      <alignment vertical="center"/>
    </xf>
    <xf numFmtId="0" fontId="9" fillId="0" borderId="0" xfId="0" applyFont="1">
      <alignment vertical="center"/>
    </xf>
    <xf numFmtId="38" fontId="0" fillId="0" borderId="2" xfId="1" applyFont="1" applyBorder="1" applyAlignment="1">
      <alignment horizontal="right" vertical="center"/>
    </xf>
    <xf numFmtId="0" fontId="0" fillId="0" borderId="2" xfId="0" applyBorder="1">
      <alignment vertical="center"/>
    </xf>
    <xf numFmtId="0" fontId="13" fillId="0" borderId="0" xfId="0" applyFont="1">
      <alignment vertical="center"/>
    </xf>
    <xf numFmtId="0" fontId="11" fillId="2" borderId="3" xfId="0" applyFont="1" applyFill="1" applyBorder="1" applyAlignment="1">
      <alignment horizontal="center" vertical="center" shrinkToFit="1"/>
    </xf>
    <xf numFmtId="0" fontId="11" fillId="2" borderId="4" xfId="0" applyFont="1" applyFill="1" applyBorder="1" applyAlignment="1">
      <alignment horizontal="center" vertical="center" shrinkToFit="1"/>
    </xf>
    <xf numFmtId="0" fontId="11" fillId="2" borderId="5" xfId="0" applyFont="1" applyFill="1" applyBorder="1" applyAlignment="1">
      <alignment horizontal="center" vertical="center" shrinkToFit="1"/>
    </xf>
    <xf numFmtId="0" fontId="11" fillId="2" borderId="6" xfId="0" applyFont="1" applyFill="1" applyBorder="1" applyAlignment="1">
      <alignment horizontal="center" vertical="center" shrinkToFit="1"/>
    </xf>
    <xf numFmtId="38" fontId="12" fillId="0" borderId="3" xfId="1" applyFont="1" applyFill="1" applyBorder="1" applyAlignment="1">
      <alignment vertical="center" shrinkToFit="1"/>
    </xf>
    <xf numFmtId="38" fontId="12" fillId="0" borderId="4" xfId="1" applyFont="1" applyFill="1" applyBorder="1" applyAlignment="1">
      <alignment vertical="center" shrinkToFit="1"/>
    </xf>
    <xf numFmtId="38" fontId="12" fillId="0" borderId="5" xfId="1" applyFont="1" applyFill="1" applyBorder="1" applyAlignment="1">
      <alignment vertical="center" shrinkToFit="1"/>
    </xf>
    <xf numFmtId="38" fontId="12" fillId="0" borderId="6" xfId="1" applyFont="1" applyFill="1" applyBorder="1" applyAlignment="1">
      <alignment vertical="center" shrinkToFi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33</xdr:row>
      <xdr:rowOff>0</xdr:rowOff>
    </xdr:from>
    <xdr:to>
      <xdr:col>9</xdr:col>
      <xdr:colOff>1230106</xdr:colOff>
      <xdr:row>50</xdr:row>
      <xdr:rowOff>38783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D3FF7092-8DE8-1B09-0DCA-D1DCF77854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0" y="9313333"/>
          <a:ext cx="9897856" cy="4896533"/>
        </a:xfrm>
        <a:prstGeom prst="rect">
          <a:avLst/>
        </a:prstGeom>
      </xdr:spPr>
    </xdr:pic>
    <xdr:clientData/>
  </xdr:twoCellAnchor>
  <xdr:twoCellAnchor>
    <xdr:from>
      <xdr:col>2</xdr:col>
      <xdr:colOff>719667</xdr:colOff>
      <xdr:row>26</xdr:row>
      <xdr:rowOff>169334</xdr:rowOff>
    </xdr:from>
    <xdr:to>
      <xdr:col>4</xdr:col>
      <xdr:colOff>645583</xdr:colOff>
      <xdr:row>40</xdr:row>
      <xdr:rowOff>190500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69B3318A-3715-3411-B78A-EC1F520EAD65}"/>
            </a:ext>
          </a:extLst>
        </xdr:cNvPr>
        <xdr:cNvCxnSpPr/>
      </xdr:nvCxnSpPr>
      <xdr:spPr>
        <a:xfrm>
          <a:off x="1672167" y="7482417"/>
          <a:ext cx="2402416" cy="4021666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289983</xdr:colOff>
      <xdr:row>26</xdr:row>
      <xdr:rowOff>120651</xdr:rowOff>
    </xdr:from>
    <xdr:to>
      <xdr:col>5</xdr:col>
      <xdr:colOff>508000</xdr:colOff>
      <xdr:row>40</xdr:row>
      <xdr:rowOff>137584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238BBFF-4F1E-430E-BDF6-4DB9B66F8AAF}"/>
            </a:ext>
          </a:extLst>
        </xdr:cNvPr>
        <xdr:cNvCxnSpPr/>
      </xdr:nvCxnSpPr>
      <xdr:spPr>
        <a:xfrm>
          <a:off x="2480733" y="7433734"/>
          <a:ext cx="2694517" cy="4017433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177799</xdr:colOff>
      <xdr:row>26</xdr:row>
      <xdr:rowOff>146051</xdr:rowOff>
    </xdr:from>
    <xdr:to>
      <xdr:col>6</xdr:col>
      <xdr:colOff>455083</xdr:colOff>
      <xdr:row>40</xdr:row>
      <xdr:rowOff>190500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52CC058A-C9BF-4E64-9E27-56B9AFF4526B}"/>
            </a:ext>
          </a:extLst>
        </xdr:cNvPr>
        <xdr:cNvCxnSpPr/>
      </xdr:nvCxnSpPr>
      <xdr:spPr>
        <a:xfrm>
          <a:off x="3606799" y="7459134"/>
          <a:ext cx="2753784" cy="4044949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150283</xdr:colOff>
      <xdr:row>26</xdr:row>
      <xdr:rowOff>118534</xdr:rowOff>
    </xdr:from>
    <xdr:to>
      <xdr:col>7</xdr:col>
      <xdr:colOff>296333</xdr:colOff>
      <xdr:row>40</xdr:row>
      <xdr:rowOff>169334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13F40F1D-22DD-4981-995A-5BC142A72426}"/>
            </a:ext>
          </a:extLst>
        </xdr:cNvPr>
        <xdr:cNvCxnSpPr/>
      </xdr:nvCxnSpPr>
      <xdr:spPr>
        <a:xfrm>
          <a:off x="4817533" y="7431617"/>
          <a:ext cx="2622550" cy="4051300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234950</xdr:colOff>
      <xdr:row>29</xdr:row>
      <xdr:rowOff>107951</xdr:rowOff>
    </xdr:from>
    <xdr:to>
      <xdr:col>6</xdr:col>
      <xdr:colOff>560917</xdr:colOff>
      <xdr:row>46</xdr:row>
      <xdr:rowOff>158750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AB9BA895-96F3-4FC8-816E-995D24A99FAD}"/>
            </a:ext>
          </a:extLst>
        </xdr:cNvPr>
        <xdr:cNvCxnSpPr/>
      </xdr:nvCxnSpPr>
      <xdr:spPr>
        <a:xfrm>
          <a:off x="6140450" y="8278284"/>
          <a:ext cx="325967" cy="4908549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491067</xdr:colOff>
      <xdr:row>14</xdr:row>
      <xdr:rowOff>169333</xdr:rowOff>
    </xdr:from>
    <xdr:to>
      <xdr:col>6</xdr:col>
      <xdr:colOff>1026583</xdr:colOff>
      <xdr:row>33</xdr:row>
      <xdr:rowOff>247650</xdr:rowOff>
    </xdr:to>
    <xdr:cxnSp macro="">
      <xdr:nvCxnSpPr>
        <xdr:cNvPr id="27" name="直線矢印コネクタ 26">
          <a:extLst>
            <a:ext uri="{FF2B5EF4-FFF2-40B4-BE49-F238E27FC236}">
              <a16:creationId xmlns:a16="http://schemas.microsoft.com/office/drawing/2014/main" id="{3F01A936-7528-4DC4-AB43-0BA5C61DC1B8}"/>
            </a:ext>
          </a:extLst>
        </xdr:cNvPr>
        <xdr:cNvCxnSpPr/>
      </xdr:nvCxnSpPr>
      <xdr:spPr>
        <a:xfrm flipH="1">
          <a:off x="5158317" y="4159250"/>
          <a:ext cx="1773766" cy="5401733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BF488-3502-44F5-BED3-CF990878BCF6}">
  <sheetPr>
    <tabColor rgb="FFFFFF00"/>
    <pageSetUpPr fitToPage="1"/>
  </sheetPr>
  <dimension ref="A1:J32"/>
  <sheetViews>
    <sheetView tabSelected="1" zoomScale="85" zoomScaleNormal="85" workbookViewId="0">
      <selection activeCell="F14" sqref="F14:F18"/>
    </sheetView>
  </sheetViews>
  <sheetFormatPr defaultColWidth="6.25" defaultRowHeight="22.5" customHeight="1" x14ac:dyDescent="0.4"/>
  <cols>
    <col min="2" max="2" width="6.25" style="10"/>
    <col min="3" max="10" width="16.25" customWidth="1"/>
  </cols>
  <sheetData>
    <row r="1" spans="1:8" ht="30" x14ac:dyDescent="0.4">
      <c r="A1" s="12" t="s">
        <v>21</v>
      </c>
    </row>
    <row r="3" spans="1:8" s="17" customFormat="1" ht="22.5" customHeight="1" x14ac:dyDescent="0.4">
      <c r="B3" s="18" t="s">
        <v>26</v>
      </c>
    </row>
    <row r="4" spans="1:8" s="17" customFormat="1" ht="22.5" customHeight="1" x14ac:dyDescent="0.4">
      <c r="B4" s="18" t="s">
        <v>25</v>
      </c>
    </row>
    <row r="5" spans="1:8" s="17" customFormat="1" ht="22.5" customHeight="1" x14ac:dyDescent="0.4">
      <c r="B5" s="19" t="s">
        <v>24</v>
      </c>
    </row>
    <row r="6" spans="1:8" s="17" customFormat="1" ht="22.5" customHeight="1" x14ac:dyDescent="0.4"/>
    <row r="7" spans="1:8" ht="22.5" customHeight="1" x14ac:dyDescent="0.4">
      <c r="B7" s="16" t="s">
        <v>18</v>
      </c>
    </row>
    <row r="9" spans="1:8" ht="22.5" customHeight="1" x14ac:dyDescent="0.4">
      <c r="A9" s="9"/>
      <c r="B9" s="11" t="s">
        <v>14</v>
      </c>
    </row>
    <row r="10" spans="1:8" ht="22.5" customHeight="1" x14ac:dyDescent="0.4">
      <c r="A10" s="9"/>
      <c r="B10" s="11" t="s">
        <v>22</v>
      </c>
    </row>
    <row r="12" spans="1:8" ht="22.5" customHeight="1" x14ac:dyDescent="0.4">
      <c r="B12" t="s">
        <v>16</v>
      </c>
    </row>
    <row r="13" spans="1:8" ht="14.25" customHeight="1" thickBot="1" x14ac:dyDescent="0.45"/>
    <row r="14" spans="1:8" ht="22.5" customHeight="1" thickBot="1" x14ac:dyDescent="0.45">
      <c r="C14" t="s">
        <v>10</v>
      </c>
      <c r="F14" s="7"/>
      <c r="G14" s="13" t="s">
        <v>15</v>
      </c>
    </row>
    <row r="15" spans="1:8" ht="22.5" customHeight="1" thickBot="1" x14ac:dyDescent="0.45">
      <c r="C15" t="s">
        <v>11</v>
      </c>
      <c r="F15" s="7"/>
      <c r="G15" s="13" t="s">
        <v>15</v>
      </c>
      <c r="H15" s="22" t="s">
        <v>33</v>
      </c>
    </row>
    <row r="16" spans="1:8" ht="22.5" customHeight="1" thickBot="1" x14ac:dyDescent="0.45">
      <c r="C16" t="s">
        <v>12</v>
      </c>
      <c r="F16" s="7"/>
      <c r="G16" s="14" t="s">
        <v>17</v>
      </c>
      <c r="H16" s="22" t="s">
        <v>34</v>
      </c>
    </row>
    <row r="17" spans="2:10" ht="22.5" customHeight="1" thickBot="1" x14ac:dyDescent="0.45">
      <c r="C17" t="s">
        <v>13</v>
      </c>
      <c r="F17" s="7"/>
      <c r="G17" s="14" t="s">
        <v>17</v>
      </c>
      <c r="H17" s="22" t="s">
        <v>35</v>
      </c>
    </row>
    <row r="18" spans="2:10" ht="22.5" customHeight="1" thickBot="1" x14ac:dyDescent="0.45">
      <c r="C18" t="s">
        <v>23</v>
      </c>
      <c r="F18" s="7"/>
      <c r="G18" s="14" t="s">
        <v>17</v>
      </c>
    </row>
    <row r="19" spans="2:10" ht="22.5" customHeight="1" x14ac:dyDescent="0.4">
      <c r="H19" s="8"/>
    </row>
    <row r="20" spans="2:10" ht="22.5" customHeight="1" x14ac:dyDescent="0.4">
      <c r="B20" s="11" t="s">
        <v>20</v>
      </c>
      <c r="H20" s="8"/>
    </row>
    <row r="21" spans="2:10" ht="22.5" customHeight="1" x14ac:dyDescent="0.4">
      <c r="B21" s="11" t="s">
        <v>19</v>
      </c>
      <c r="H21" s="8"/>
    </row>
    <row r="22" spans="2:10" ht="14.25" customHeight="1" x14ac:dyDescent="0.4"/>
    <row r="23" spans="2:10" ht="22.5" customHeight="1" x14ac:dyDescent="0.4">
      <c r="C23" s="23" t="s">
        <v>27</v>
      </c>
      <c r="D23" s="24"/>
      <c r="E23" s="27">
        <f>E30-H30+I30</f>
        <v>0</v>
      </c>
      <c r="F23" s="28"/>
    </row>
    <row r="24" spans="2:10" ht="22.5" customHeight="1" x14ac:dyDescent="0.4">
      <c r="C24" s="25"/>
      <c r="D24" s="26"/>
      <c r="E24" s="29"/>
      <c r="F24" s="30"/>
    </row>
    <row r="26" spans="2:10" ht="22.5" customHeight="1" x14ac:dyDescent="0.4">
      <c r="C26" s="3" t="s">
        <v>2</v>
      </c>
      <c r="D26" s="4" t="s">
        <v>1</v>
      </c>
      <c r="E26" s="4" t="s">
        <v>0</v>
      </c>
      <c r="F26" s="4" t="s">
        <v>3</v>
      </c>
      <c r="G26" s="4" t="s">
        <v>4</v>
      </c>
      <c r="H26" s="4" t="s">
        <v>5</v>
      </c>
    </row>
    <row r="27" spans="2:10" ht="22.5" customHeight="1" x14ac:dyDescent="0.4">
      <c r="C27" s="15">
        <f>F14/100</f>
        <v>0</v>
      </c>
      <c r="D27" s="5">
        <f>F16</f>
        <v>0</v>
      </c>
      <c r="E27" s="6">
        <f>IF(F17="",0,ROUND(F17/F15*100/(100+F14)*100,0))</f>
        <v>0</v>
      </c>
      <c r="F27" s="5">
        <f>G27-E27</f>
        <v>0</v>
      </c>
      <c r="G27" s="1">
        <f>F18</f>
        <v>0</v>
      </c>
      <c r="H27" s="1">
        <f>D27-G27</f>
        <v>0</v>
      </c>
    </row>
    <row r="29" spans="2:10" ht="22.5" customHeight="1" x14ac:dyDescent="0.4">
      <c r="C29" s="4" t="s">
        <v>29</v>
      </c>
      <c r="D29" s="4" t="s">
        <v>28</v>
      </c>
      <c r="E29" s="4" t="s">
        <v>30</v>
      </c>
      <c r="G29" s="4" t="s">
        <v>6</v>
      </c>
      <c r="H29" s="4" t="s">
        <v>7</v>
      </c>
      <c r="I29" s="4" t="s">
        <v>8</v>
      </c>
      <c r="J29" s="4" t="s">
        <v>9</v>
      </c>
    </row>
    <row r="30" spans="2:10" ht="22.5" customHeight="1" x14ac:dyDescent="0.4">
      <c r="C30" s="20">
        <f>F27</f>
        <v>0</v>
      </c>
      <c r="D30" s="20">
        <f>ROUND(C30*0.1,0)+D32</f>
        <v>0</v>
      </c>
      <c r="E30" s="2">
        <f>C30+D30</f>
        <v>0</v>
      </c>
      <c r="G30" s="6">
        <f>IF(F17="",0,F17/F15*100*(100-F15)/100)</f>
        <v>0</v>
      </c>
      <c r="H30" s="2">
        <f>IF(H27=0,0,ROUND(F27*(100+F14)/100*(100-F15)/100,0))</f>
        <v>0</v>
      </c>
      <c r="I30" s="2">
        <f>IF(H27=0,G30,0)</f>
        <v>0</v>
      </c>
      <c r="J30" s="1">
        <f>G30+H30-I30</f>
        <v>0</v>
      </c>
    </row>
    <row r="32" spans="2:10" ht="22.5" customHeight="1" x14ac:dyDescent="0.4">
      <c r="C32" s="4" t="s">
        <v>31</v>
      </c>
      <c r="D32" s="21">
        <v>0</v>
      </c>
      <c r="E32" s="22" t="s">
        <v>32</v>
      </c>
    </row>
  </sheetData>
  <mergeCells count="2">
    <mergeCell ref="C23:D24"/>
    <mergeCell ref="E23:F24"/>
  </mergeCells>
  <phoneticPr fontId="3"/>
  <pageMargins left="0.59055118110236227" right="0.19685039370078741" top="0.78740157480314965" bottom="0" header="0.31496062992125984" footer="0.31496062992125984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30573-091F-4CEB-A892-CE951CACDE68}">
  <sheetPr>
    <pageSetUpPr fitToPage="1"/>
  </sheetPr>
  <dimension ref="A1:J32"/>
  <sheetViews>
    <sheetView topLeftCell="A22" zoomScale="85" zoomScaleNormal="85" workbookViewId="0">
      <selection activeCell="H43" sqref="H43"/>
    </sheetView>
  </sheetViews>
  <sheetFormatPr defaultColWidth="6.25" defaultRowHeight="22.5" customHeight="1" x14ac:dyDescent="0.4"/>
  <cols>
    <col min="2" max="2" width="6.25" style="10"/>
    <col min="3" max="10" width="16.25" customWidth="1"/>
  </cols>
  <sheetData>
    <row r="1" spans="1:8" ht="30" x14ac:dyDescent="0.4">
      <c r="A1" s="12" t="s">
        <v>21</v>
      </c>
    </row>
    <row r="3" spans="1:8" s="17" customFormat="1" ht="22.5" customHeight="1" x14ac:dyDescent="0.4">
      <c r="B3" s="18" t="s">
        <v>26</v>
      </c>
    </row>
    <row r="4" spans="1:8" s="17" customFormat="1" ht="22.5" customHeight="1" x14ac:dyDescent="0.4">
      <c r="B4" s="18" t="s">
        <v>25</v>
      </c>
    </row>
    <row r="5" spans="1:8" s="17" customFormat="1" ht="22.5" customHeight="1" x14ac:dyDescent="0.4">
      <c r="B5" s="19" t="s">
        <v>24</v>
      </c>
    </row>
    <row r="6" spans="1:8" s="17" customFormat="1" ht="22.5" customHeight="1" x14ac:dyDescent="0.4"/>
    <row r="7" spans="1:8" ht="22.5" customHeight="1" x14ac:dyDescent="0.4">
      <c r="B7" s="16" t="s">
        <v>18</v>
      </c>
    </row>
    <row r="9" spans="1:8" ht="22.5" customHeight="1" x14ac:dyDescent="0.4">
      <c r="A9" s="9"/>
      <c r="B9" s="11" t="s">
        <v>14</v>
      </c>
    </row>
    <row r="10" spans="1:8" ht="22.5" customHeight="1" x14ac:dyDescent="0.4">
      <c r="A10" s="9"/>
      <c r="B10" s="11" t="s">
        <v>22</v>
      </c>
    </row>
    <row r="12" spans="1:8" ht="22.5" customHeight="1" x14ac:dyDescent="0.4">
      <c r="B12" t="s">
        <v>16</v>
      </c>
    </row>
    <row r="13" spans="1:8" ht="14.25" customHeight="1" thickBot="1" x14ac:dyDescent="0.45"/>
    <row r="14" spans="1:8" ht="22.5" customHeight="1" thickBot="1" x14ac:dyDescent="0.45">
      <c r="C14" t="s">
        <v>10</v>
      </c>
      <c r="F14" s="7">
        <v>10</v>
      </c>
      <c r="G14" s="13" t="s">
        <v>15</v>
      </c>
    </row>
    <row r="15" spans="1:8" ht="22.5" customHeight="1" thickBot="1" x14ac:dyDescent="0.45">
      <c r="C15" t="s">
        <v>11</v>
      </c>
      <c r="F15" s="7">
        <v>80</v>
      </c>
      <c r="G15" s="13" t="s">
        <v>15</v>
      </c>
      <c r="H15" s="22" t="s">
        <v>33</v>
      </c>
    </row>
    <row r="16" spans="1:8" ht="22.5" customHeight="1" thickBot="1" x14ac:dyDescent="0.45">
      <c r="C16" t="s">
        <v>12</v>
      </c>
      <c r="F16" s="7">
        <v>36000000</v>
      </c>
      <c r="G16" s="14" t="s">
        <v>17</v>
      </c>
      <c r="H16" s="22" t="s">
        <v>34</v>
      </c>
    </row>
    <row r="17" spans="2:10" ht="22.5" customHeight="1" thickBot="1" x14ac:dyDescent="0.45">
      <c r="C17" t="s">
        <v>13</v>
      </c>
      <c r="F17" s="7">
        <v>1000000</v>
      </c>
      <c r="G17" s="14" t="s">
        <v>17</v>
      </c>
      <c r="H17" s="22" t="s">
        <v>35</v>
      </c>
    </row>
    <row r="18" spans="2:10" ht="22.5" customHeight="1" thickBot="1" x14ac:dyDescent="0.45">
      <c r="C18" t="s">
        <v>23</v>
      </c>
      <c r="F18" s="7">
        <v>5000000</v>
      </c>
      <c r="G18" s="14" t="s">
        <v>17</v>
      </c>
    </row>
    <row r="19" spans="2:10" ht="22.5" customHeight="1" x14ac:dyDescent="0.4">
      <c r="H19" s="8"/>
    </row>
    <row r="20" spans="2:10" ht="22.5" customHeight="1" x14ac:dyDescent="0.4">
      <c r="B20" s="11" t="s">
        <v>20</v>
      </c>
      <c r="H20" s="8"/>
    </row>
    <row r="21" spans="2:10" ht="22.5" customHeight="1" x14ac:dyDescent="0.4">
      <c r="B21" s="11" t="s">
        <v>19</v>
      </c>
      <c r="H21" s="8"/>
    </row>
    <row r="22" spans="2:10" ht="14.25" customHeight="1" x14ac:dyDescent="0.4"/>
    <row r="23" spans="2:10" ht="22.5" customHeight="1" x14ac:dyDescent="0.4">
      <c r="C23" s="23" t="s">
        <v>27</v>
      </c>
      <c r="D23" s="24"/>
      <c r="E23" s="27">
        <f>E30-H30+I30</f>
        <v>3400000</v>
      </c>
      <c r="F23" s="28"/>
    </row>
    <row r="24" spans="2:10" ht="22.5" customHeight="1" x14ac:dyDescent="0.4">
      <c r="C24" s="25"/>
      <c r="D24" s="26"/>
      <c r="E24" s="29"/>
      <c r="F24" s="30"/>
    </row>
    <row r="26" spans="2:10" ht="22.5" customHeight="1" x14ac:dyDescent="0.4">
      <c r="C26" s="3" t="s">
        <v>2</v>
      </c>
      <c r="D26" s="4" t="s">
        <v>1</v>
      </c>
      <c r="E26" s="4" t="s">
        <v>0</v>
      </c>
      <c r="F26" s="4" t="s">
        <v>3</v>
      </c>
      <c r="G26" s="4" t="s">
        <v>4</v>
      </c>
      <c r="H26" s="4" t="s">
        <v>5</v>
      </c>
    </row>
    <row r="27" spans="2:10" ht="22.5" customHeight="1" x14ac:dyDescent="0.4">
      <c r="C27" s="15">
        <f>F14/100</f>
        <v>0.1</v>
      </c>
      <c r="D27" s="5">
        <f>F16</f>
        <v>36000000</v>
      </c>
      <c r="E27" s="6">
        <f>IF(F17="",0,ROUND(F17/F15*100/(100+F14)*100,0))</f>
        <v>1136364</v>
      </c>
      <c r="F27" s="5">
        <f>G27-E27</f>
        <v>3863636</v>
      </c>
      <c r="G27" s="1">
        <f>F18</f>
        <v>5000000</v>
      </c>
      <c r="H27" s="1">
        <f>D27-G27</f>
        <v>31000000</v>
      </c>
    </row>
    <row r="29" spans="2:10" ht="22.5" customHeight="1" x14ac:dyDescent="0.4">
      <c r="C29" s="4" t="s">
        <v>29</v>
      </c>
      <c r="D29" s="4" t="s">
        <v>28</v>
      </c>
      <c r="E29" s="4" t="s">
        <v>30</v>
      </c>
      <c r="G29" s="4" t="s">
        <v>6</v>
      </c>
      <c r="H29" s="4" t="s">
        <v>7</v>
      </c>
      <c r="I29" s="4" t="s">
        <v>8</v>
      </c>
      <c r="J29" s="4" t="s">
        <v>9</v>
      </c>
    </row>
    <row r="30" spans="2:10" ht="22.5" customHeight="1" x14ac:dyDescent="0.4">
      <c r="C30" s="20">
        <f>F27</f>
        <v>3863636</v>
      </c>
      <c r="D30" s="20">
        <f>ROUND(C30*0.1,0)+D32</f>
        <v>386364</v>
      </c>
      <c r="E30" s="2">
        <f>C30+D30</f>
        <v>4250000</v>
      </c>
      <c r="G30" s="6">
        <f>IF(F17="",0,F17/F15*100*(100-F15)/100)</f>
        <v>250000</v>
      </c>
      <c r="H30" s="2">
        <f>IF(H27=0,0,ROUND(F27*(100+F14)/100*(100-F15)/100,0))</f>
        <v>850000</v>
      </c>
      <c r="I30" s="2">
        <f>IF(H27=0,G30,0)</f>
        <v>0</v>
      </c>
      <c r="J30" s="1">
        <f>G30+H30-I30</f>
        <v>1100000</v>
      </c>
    </row>
    <row r="32" spans="2:10" ht="22.5" customHeight="1" x14ac:dyDescent="0.4">
      <c r="C32" s="4" t="s">
        <v>31</v>
      </c>
      <c r="D32" s="21">
        <v>0</v>
      </c>
      <c r="E32" s="22" t="s">
        <v>32</v>
      </c>
    </row>
  </sheetData>
  <mergeCells count="2">
    <mergeCell ref="C23:D24"/>
    <mergeCell ref="E23:F24"/>
  </mergeCells>
  <phoneticPr fontId="3"/>
  <pageMargins left="0.59055118110236227" right="0.19685039370078741" top="0.78740157480314965" bottom="0" header="0.31496062992125984" footer="0.31496062992125984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入力補助シート</vt:lpstr>
      <vt:lpstr>入力例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米田直人</dc:creator>
  <cp:lastModifiedBy>米田 直人</cp:lastModifiedBy>
  <cp:lastPrinted>2023-08-20T18:17:17Z</cp:lastPrinted>
  <dcterms:created xsi:type="dcterms:W3CDTF">2023-08-20T16:24:06Z</dcterms:created>
  <dcterms:modified xsi:type="dcterms:W3CDTF">2023-08-30T09:24:16Z</dcterms:modified>
</cp:coreProperties>
</file>